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server\m-file\21\210190\役員変更\"/>
    </mc:Choice>
  </mc:AlternateContent>
  <xr:revisionPtr revIDLastSave="0" documentId="13_ncr:1_{2D2F82AD-D010-4B6A-9E8E-48AB373E535C}" xr6:coauthVersionLast="47" xr6:coauthVersionMax="47" xr10:uidLastSave="{00000000-0000-0000-0000-000000000000}"/>
  <bookViews>
    <workbookView xWindow="-120" yWindow="-120" windowWidth="29040" windowHeight="15840" xr2:uid="{790CA180-F49D-487E-B236-B37C36465328}"/>
  </bookViews>
  <sheets>
    <sheet name="【算出書】" sheetId="1" r:id="rId1"/>
    <sheet name="（西暦・和暦）" sheetId="3" r:id="rId2"/>
    <sheet name="裏の計算式" sheetId="2"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 i="1" l="1"/>
  <c r="C8" i="1" l="1"/>
  <c r="I7" i="1" s="1"/>
  <c r="B2" i="2" l="1"/>
  <c r="E2" i="2" s="1"/>
  <c r="C10" i="1"/>
  <c r="D10" i="1" s="1"/>
  <c r="D8" i="1"/>
  <c r="C11" i="1" l="1"/>
  <c r="D2" i="2" s="1"/>
  <c r="D3" i="2" s="1"/>
  <c r="D5" i="2" s="1"/>
  <c r="D6" i="2" s="1"/>
  <c r="E6" i="2" l="1"/>
  <c r="E5" i="2"/>
  <c r="D11" i="1"/>
  <c r="D7" i="2" l="1"/>
  <c r="D8" i="2" s="1"/>
  <c r="C12" i="1" l="1"/>
  <c r="D12" i="1" s="1"/>
  <c r="C9" i="1"/>
  <c r="C17" i="1" s="1"/>
  <c r="E11" i="2"/>
  <c r="C13" i="1" s="1"/>
  <c r="I9" i="1" l="1"/>
  <c r="D15" i="1"/>
  <c r="I13" i="1"/>
  <c r="D9" i="1"/>
  <c r="E10" i="2" s="1"/>
  <c r="G15" i="1" l="1"/>
  <c r="I15" i="1" s="1"/>
</calcChain>
</file>

<file path=xl/sharedStrings.xml><?xml version="1.0" encoding="utf-8"?>
<sst xmlns="http://schemas.openxmlformats.org/spreadsheetml/2006/main" count="116" uniqueCount="114">
  <si>
    <t>任期の計算</t>
    <rPh sb="0" eb="2">
      <t>ニンキ</t>
    </rPh>
    <rPh sb="3" eb="5">
      <t>ケイサン</t>
    </rPh>
    <phoneticPr fontId="1"/>
  </si>
  <si>
    <t>『その選任後</t>
    <phoneticPr fontId="1"/>
  </si>
  <si>
    <t>期末</t>
    <rPh sb="0" eb="2">
      <t>キマツ</t>
    </rPh>
    <phoneticPr fontId="1"/>
  </si>
  <si>
    <t>月末</t>
    <rPh sb="0" eb="1">
      <t>ツキ</t>
    </rPh>
    <rPh sb="1" eb="2">
      <t>マツ</t>
    </rPh>
    <phoneticPr fontId="1"/>
  </si>
  <si>
    <t>（EX:１０時９分）</t>
    <rPh sb="6" eb="7">
      <t>ジ</t>
    </rPh>
    <rPh sb="8" eb="9">
      <t>フン</t>
    </rPh>
    <phoneticPr fontId="1"/>
  </si>
  <si>
    <t>西暦</t>
    <rPh sb="0" eb="2">
      <t>セイレキ</t>
    </rPh>
    <phoneticPr fontId="1"/>
  </si>
  <si>
    <t>年</t>
    <rPh sb="0" eb="1">
      <t>ネン</t>
    </rPh>
    <phoneticPr fontId="1"/>
  </si>
  <si>
    <t>月</t>
    <rPh sb="0" eb="1">
      <t>ガツ</t>
    </rPh>
    <phoneticPr fontId="1"/>
  </si>
  <si>
    <t>日</t>
    <rPh sb="0" eb="1">
      <t>ニチ</t>
    </rPh>
    <phoneticPr fontId="1"/>
  </si>
  <si>
    <t>KP</t>
    <phoneticPr fontId="1"/>
  </si>
  <si>
    <t>選任日等翌日</t>
    <rPh sb="0" eb="2">
      <t>センニン</t>
    </rPh>
    <rPh sb="2" eb="3">
      <t>ヒ</t>
    </rPh>
    <rPh sb="3" eb="4">
      <t>トウ</t>
    </rPh>
    <rPh sb="4" eb="6">
      <t>ヨクジツ</t>
    </rPh>
    <phoneticPr fontId="1"/>
  </si>
  <si>
    <t>（零時が起算刹那）</t>
    <rPh sb="1" eb="2">
      <t>ゼロ</t>
    </rPh>
    <rPh sb="2" eb="3">
      <t>ジ</t>
    </rPh>
    <rPh sb="4" eb="6">
      <t>キサン</t>
    </rPh>
    <rPh sb="6" eb="8">
      <t>セツナ</t>
    </rPh>
    <phoneticPr fontId="1"/>
  </si>
  <si>
    <t>OP</t>
    <phoneticPr fontId="1"/>
  </si>
  <si>
    <t>〇〇年後</t>
    <rPh sb="2" eb="3">
      <t>ネン</t>
    </rPh>
    <rPh sb="3" eb="4">
      <t>ゴ</t>
    </rPh>
    <phoneticPr fontId="1"/>
  </si>
  <si>
    <t>（２４時まで）</t>
    <rPh sb="3" eb="4">
      <t>ジ</t>
    </rPh>
    <phoneticPr fontId="1"/>
  </si>
  <si>
    <t>SK</t>
    <phoneticPr fontId="1"/>
  </si>
  <si>
    <t>（最決）</t>
    <rPh sb="1" eb="3">
      <t>サイケツ</t>
    </rPh>
    <phoneticPr fontId="1"/>
  </si>
  <si>
    <t>：直前の決算期末</t>
    <rPh sb="1" eb="3">
      <t>チョクゼン</t>
    </rPh>
    <rPh sb="4" eb="7">
      <t>ケッサンキ</t>
    </rPh>
    <rPh sb="7" eb="8">
      <t>マツ</t>
    </rPh>
    <phoneticPr fontId="1"/>
  </si>
  <si>
    <t>任満限界点</t>
    <rPh sb="0" eb="1">
      <t>ニン</t>
    </rPh>
    <rPh sb="1" eb="2">
      <t>ミツル</t>
    </rPh>
    <rPh sb="2" eb="5">
      <t>ゲンカイテン</t>
    </rPh>
    <phoneticPr fontId="1"/>
  </si>
  <si>
    <t>：SKに３か月を加える</t>
    <rPh sb="6" eb="7">
      <t>ツキ</t>
    </rPh>
    <rPh sb="8" eb="9">
      <t>クワ</t>
    </rPh>
    <phoneticPr fontId="1"/>
  </si>
  <si>
    <t>）</t>
    <phoneticPr fontId="1"/>
  </si>
  <si>
    <t>逆算（権の就任日における入力数値）</t>
    <rPh sb="0" eb="2">
      <t>ギャクサン</t>
    </rPh>
    <rPh sb="3" eb="4">
      <t>ケン</t>
    </rPh>
    <rPh sb="5" eb="7">
      <t>シュウニン</t>
    </rPh>
    <rPh sb="7" eb="8">
      <t>ヒ</t>
    </rPh>
    <rPh sb="12" eb="14">
      <t>ニュウリョク</t>
    </rPh>
    <rPh sb="14" eb="16">
      <t>スウチ</t>
    </rPh>
    <phoneticPr fontId="1"/>
  </si>
  <si>
    <t>印刷日から限界点までの日数</t>
    <rPh sb="0" eb="2">
      <t>インサツ</t>
    </rPh>
    <rPh sb="2" eb="3">
      <t>ヒ</t>
    </rPh>
    <rPh sb="5" eb="8">
      <t>ゲンカイテン</t>
    </rPh>
    <rPh sb="11" eb="13">
      <t>ニッスウ</t>
    </rPh>
    <phoneticPr fontId="1"/>
  </si>
  <si>
    <t>和暦</t>
    <rPh sb="0" eb="2">
      <t>ワレキ</t>
    </rPh>
    <phoneticPr fontId="1"/>
  </si>
  <si>
    <t>2021年</t>
  </si>
  <si>
    <t>令和03年</t>
  </si>
  <si>
    <t>2020年</t>
  </si>
  <si>
    <t>令和02年</t>
  </si>
  <si>
    <t>2019年</t>
  </si>
  <si>
    <t>令和元年</t>
  </si>
  <si>
    <t>2018年</t>
  </si>
  <si>
    <t>平成30年</t>
  </si>
  <si>
    <t>2017年</t>
  </si>
  <si>
    <t>平成29年</t>
  </si>
  <si>
    <t>2016年</t>
  </si>
  <si>
    <t>平成28年</t>
  </si>
  <si>
    <t>2015年</t>
  </si>
  <si>
    <t>平成27年</t>
  </si>
  <si>
    <t>2014年</t>
  </si>
  <si>
    <t>平成26年</t>
  </si>
  <si>
    <t>2013年</t>
  </si>
  <si>
    <t>平成25年</t>
  </si>
  <si>
    <t>2012年</t>
  </si>
  <si>
    <t>平成24年</t>
  </si>
  <si>
    <t>2011年</t>
  </si>
  <si>
    <t>平成23年</t>
  </si>
  <si>
    <t>2010年</t>
  </si>
  <si>
    <t>平成22年</t>
  </si>
  <si>
    <t>2009年</t>
  </si>
  <si>
    <t>平成21年</t>
  </si>
  <si>
    <t>2008年</t>
  </si>
  <si>
    <t>平成20年</t>
  </si>
  <si>
    <t>2007年</t>
  </si>
  <si>
    <t>平成19年</t>
  </si>
  <si>
    <t>2006年</t>
  </si>
  <si>
    <t>平成18年</t>
  </si>
  <si>
    <t>2005年</t>
  </si>
  <si>
    <t>平成17年</t>
  </si>
  <si>
    <t>2004年</t>
  </si>
  <si>
    <t>平成16年</t>
  </si>
  <si>
    <t>2003年</t>
  </si>
  <si>
    <t>平成15年</t>
  </si>
  <si>
    <t>2002年</t>
  </si>
  <si>
    <t>平成14年</t>
  </si>
  <si>
    <t>2001年</t>
  </si>
  <si>
    <t>平成13年</t>
  </si>
  <si>
    <t>2000年</t>
  </si>
  <si>
    <t>平成12年</t>
  </si>
  <si>
    <t>1999年</t>
  </si>
  <si>
    <t>平成11年</t>
  </si>
  <si>
    <t>1998年</t>
  </si>
  <si>
    <t>平成10年</t>
  </si>
  <si>
    <t>1997年</t>
  </si>
  <si>
    <t>平成9年</t>
  </si>
  <si>
    <t>1996年</t>
  </si>
  <si>
    <t>平成8年</t>
  </si>
  <si>
    <t>1995年</t>
  </si>
  <si>
    <t>平成7年</t>
  </si>
  <si>
    <t>1994年</t>
  </si>
  <si>
    <t>平成6年</t>
  </si>
  <si>
    <t>1993年</t>
  </si>
  <si>
    <t>平成5年</t>
  </si>
  <si>
    <t>1992年</t>
  </si>
  <si>
    <t>平成4年</t>
  </si>
  <si>
    <t>1991年</t>
  </si>
  <si>
    <t>平成3年</t>
  </si>
  <si>
    <t>1990年</t>
  </si>
  <si>
    <t>平成2年</t>
  </si>
  <si>
    <t>末</t>
    <rPh sb="0" eb="1">
      <t>マツ</t>
    </rPh>
    <phoneticPr fontId="1"/>
  </si>
  <si>
    <t>OP経過日</t>
    <rPh sb="2" eb="4">
      <t>ケイカ</t>
    </rPh>
    <rPh sb="4" eb="5">
      <t>ニチ</t>
    </rPh>
    <phoneticPr fontId="1"/>
  </si>
  <si>
    <t>当年末</t>
    <rPh sb="0" eb="2">
      <t>トウネン</t>
    </rPh>
    <rPh sb="2" eb="3">
      <t>マツ</t>
    </rPh>
    <phoneticPr fontId="1"/>
  </si>
  <si>
    <t>：月末に引き直し／マイナスの場合のSKは前年末を採用する</t>
    <rPh sb="1" eb="3">
      <t>ゲツマツ</t>
    </rPh>
    <rPh sb="4" eb="5">
      <t>ヒ</t>
    </rPh>
    <rPh sb="6" eb="7">
      <t>ナオ</t>
    </rPh>
    <rPh sb="14" eb="16">
      <t>バアイ</t>
    </rPh>
    <rPh sb="20" eb="23">
      <t>ゼンネンマツ</t>
    </rPh>
    <rPh sb="24" eb="26">
      <t>サイヨウ</t>
    </rPh>
    <phoneticPr fontId="1"/>
  </si>
  <si>
    <t>前年末</t>
    <rPh sb="0" eb="1">
      <t>マエ</t>
    </rPh>
    <rPh sb="1" eb="2">
      <t>ネン</t>
    </rPh>
    <rPh sb="2" eb="3">
      <t>マツ</t>
    </rPh>
    <phoneticPr fontId="1"/>
  </si>
  <si>
    <t>決定SK</t>
    <rPh sb="0" eb="2">
      <t>ケッテイ</t>
    </rPh>
    <phoneticPr fontId="1"/>
  </si>
  <si>
    <t>選任日からの日数</t>
    <rPh sb="0" eb="2">
      <t>センニン</t>
    </rPh>
    <rPh sb="2" eb="3">
      <t>ヒ</t>
    </rPh>
    <rPh sb="6" eb="8">
      <t>ニッスウ</t>
    </rPh>
    <phoneticPr fontId="1"/>
  </si>
  <si>
    <t>月後に到来する</t>
    <rPh sb="0" eb="1">
      <t>ツキ</t>
    </rPh>
    <rPh sb="1" eb="2">
      <t>ゴ</t>
    </rPh>
    <rPh sb="3" eb="5">
      <t>トウライ</t>
    </rPh>
    <phoneticPr fontId="1"/>
  </si>
  <si>
    <t>→マイナス：懈怠であるからすぐに作業</t>
    <rPh sb="6" eb="8">
      <t>ケタイ</t>
    </rPh>
    <rPh sb="16" eb="18">
      <t>サギョウ</t>
    </rPh>
    <phoneticPr fontId="1"/>
  </si>
  <si>
    <t>年と</t>
    <rPh sb="0" eb="1">
      <t>ネン</t>
    </rPh>
    <phoneticPr fontId="1"/>
  </si>
  <si>
    <t>年以内に終了する事業年度のうち最終のものに関する定時株主総会の終結の時まで』</t>
    <rPh sb="0" eb="1">
      <t>ネン</t>
    </rPh>
    <phoneticPr fontId="1"/>
  </si>
  <si>
    <t>【期間】</t>
    <rPh sb="1" eb="3">
      <t>キカン</t>
    </rPh>
    <phoneticPr fontId="1"/>
  </si>
  <si>
    <t>【期末】</t>
    <rPh sb="1" eb="3">
      <t>キマツ</t>
    </rPh>
    <phoneticPr fontId="1"/>
  </si>
  <si>
    <t>□規定</t>
    <rPh sb="1" eb="3">
      <t>キテイ</t>
    </rPh>
    <phoneticPr fontId="1"/>
  </si>
  <si>
    <t>□選任日</t>
    <rPh sb="1" eb="3">
      <t>センニン</t>
    </rPh>
    <rPh sb="3" eb="4">
      <t>ビ</t>
    </rPh>
    <phoneticPr fontId="1"/>
  </si>
  <si>
    <t>印刷</t>
    <rPh sb="0" eb="2">
      <t>インサツ</t>
    </rPh>
    <phoneticPr fontId="1"/>
  </si>
  <si>
    <t>□任期満了限界点</t>
    <rPh sb="1" eb="3">
      <t>ニンキ</t>
    </rPh>
    <rPh sb="3" eb="5">
      <t>マンリョウ</t>
    </rPh>
    <rPh sb="5" eb="8">
      <t>ゲンカイテン</t>
    </rPh>
    <phoneticPr fontId="1"/>
  </si>
  <si>
    <t>（選任日～任限まで日数</t>
    <rPh sb="1" eb="3">
      <t>センニン</t>
    </rPh>
    <rPh sb="3" eb="4">
      <t>ヒ</t>
    </rPh>
    <rPh sb="5" eb="6">
      <t>ニン</t>
    </rPh>
    <rPh sb="6" eb="7">
      <t>キリ</t>
    </rPh>
    <rPh sb="9" eb="11">
      <t>ニッスウ</t>
    </rPh>
    <phoneticPr fontId="1"/>
  </si>
  <si>
    <t>本件役員は、</t>
    <rPh sb="0" eb="2">
      <t>ホンケン</t>
    </rPh>
    <rPh sb="2" eb="4">
      <t>ヤクイン</t>
    </rPh>
    <phoneticPr fontId="1"/>
  </si>
  <si>
    <t>に任期が満了します。</t>
    <rPh sb="1" eb="3">
      <t>ニンキ</t>
    </rPh>
    <rPh sb="4" eb="6">
      <t>マンリョウ</t>
    </rPh>
    <phoneticPr fontId="1"/>
  </si>
  <si>
    <t>補欠として選任されていない</t>
    <rPh sb="0" eb="2">
      <t>ホケツ</t>
    </rPh>
    <rPh sb="5" eb="7">
      <t>センニン</t>
    </rPh>
    <phoneticPr fontId="1"/>
  </si>
  <si>
    <t>→プラス：あと約</t>
    <rPh sb="7" eb="8">
      <t>ヤク</t>
    </rPh>
    <phoneticPr fontId="1"/>
  </si>
  <si>
    <t>であるとして</t>
    <phoneticPr fontId="1"/>
  </si>
  <si>
    <t>吉田明和</t>
    <phoneticPr fontId="1"/>
  </si>
  <si>
    <t>（株）甲野商店</t>
    <rPh sb="3" eb="5">
      <t>コウノ</t>
    </rPh>
    <rPh sb="5" eb="7">
      <t>ショウテン</t>
    </rPh>
    <phoneticPr fontId="1"/>
  </si>
  <si>
    <t>ver2.0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</si>
</sst>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yyyy&quot;年&quot;m&quot;月&quot;d&quot;日&quot;;@"/>
    <numFmt numFmtId="177" formatCode="[$-F800]dddd\,\ mmmm\ dd\,\ yyyy"/>
    <numFmt numFmtId="178" formatCode="[$-411]ggge&quot;年&quot;m&quot;月&quot;d&quot;日&quot;;@"/>
    <numFmt numFmtId="179" formatCode="#,##0_);[Red]\(#,##0\)"/>
    <numFmt numFmtId="180" formatCode="[$-411]ge\.m\.d;@"/>
  </numFmts>
  <fonts count="13">
    <font>
      <sz val="11"/>
      <color theme="1"/>
      <name val="Yu Gothic"/>
      <family val="2"/>
      <scheme val="minor"/>
    </font>
    <font>
      <sz val="6"/>
      <name val="Yu Gothic"/>
      <family val="3"/>
      <charset val="128"/>
      <scheme val="minor"/>
    </font>
    <font>
      <sz val="22"/>
      <color theme="1"/>
      <name val="Yu Gothic"/>
      <family val="2"/>
      <scheme val="minor"/>
    </font>
    <font>
      <sz val="20"/>
      <color theme="1"/>
      <name val="Yu Gothic"/>
      <family val="3"/>
      <charset val="128"/>
      <scheme val="minor"/>
    </font>
    <font>
      <strike/>
      <sz val="11"/>
      <color theme="1"/>
      <name val="Yu Gothic"/>
      <family val="2"/>
      <scheme val="minor"/>
    </font>
    <font>
      <sz val="14"/>
      <color theme="1"/>
      <name val="Yu Gothic"/>
      <family val="2"/>
      <scheme val="minor"/>
    </font>
    <font>
      <sz val="11"/>
      <color rgb="FFFF0000"/>
      <name val="Yu Gothic"/>
      <family val="2"/>
      <scheme val="minor"/>
    </font>
    <font>
      <sz val="9"/>
      <color rgb="FF000000"/>
      <name val="Meiryo UI"/>
      <family val="3"/>
      <charset val="128"/>
    </font>
    <font>
      <sz val="12"/>
      <color theme="1"/>
      <name val="Yu Gothic"/>
      <family val="3"/>
      <charset val="128"/>
      <scheme val="minor"/>
    </font>
    <font>
      <sz val="12"/>
      <color rgb="FF000000"/>
      <name val="Yu Gothic"/>
      <family val="3"/>
      <charset val="128"/>
      <scheme val="minor"/>
    </font>
    <font>
      <b/>
      <sz val="16"/>
      <color theme="1"/>
      <name val="Yu Gothic"/>
      <family val="3"/>
      <charset val="128"/>
      <scheme val="minor"/>
    </font>
    <font>
      <sz val="10"/>
      <color theme="1"/>
      <name val="Yu Gothic"/>
      <family val="2"/>
      <scheme val="minor"/>
    </font>
    <font>
      <sz val="11"/>
      <color theme="1"/>
      <name val="Yu Gothic"/>
      <family val="3"/>
      <charset val="128"/>
      <scheme val="minor"/>
    </font>
  </fonts>
  <fills count="7">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bottom/>
      <diagonal/>
    </border>
    <border>
      <left style="medium">
        <color indexed="64"/>
      </left>
      <right/>
      <top/>
      <bottom/>
      <diagonal/>
    </border>
  </borders>
  <cellStyleXfs count="1">
    <xf numFmtId="0" fontId="0" fillId="0" borderId="0"/>
  </cellStyleXfs>
  <cellXfs count="57">
    <xf numFmtId="0" fontId="0" fillId="0" borderId="0" xfId="0"/>
    <xf numFmtId="0" fontId="0" fillId="0" borderId="0" xfId="0" applyAlignment="1">
      <alignment horizontal="right"/>
    </xf>
    <xf numFmtId="178" fontId="0" fillId="0" borderId="0" xfId="0" applyNumberFormat="1"/>
    <xf numFmtId="0" fontId="0" fillId="2" borderId="0" xfId="0" applyFill="1" applyBorder="1"/>
    <xf numFmtId="0" fontId="0" fillId="2" borderId="0" xfId="0" applyFill="1"/>
    <xf numFmtId="178" fontId="0" fillId="2" borderId="0" xfId="0" applyNumberFormat="1" applyFont="1" applyFill="1"/>
    <xf numFmtId="178" fontId="0" fillId="2" borderId="0" xfId="0" applyNumberFormat="1" applyFont="1" applyFill="1" applyBorder="1"/>
    <xf numFmtId="179" fontId="0" fillId="0" borderId="0" xfId="0" applyNumberFormat="1"/>
    <xf numFmtId="0" fontId="2" fillId="0" borderId="0" xfId="0" applyFont="1"/>
    <xf numFmtId="0" fontId="0" fillId="0" borderId="0" xfId="0" applyBorder="1"/>
    <xf numFmtId="58" fontId="0" fillId="3" borderId="1" xfId="0" applyNumberFormat="1" applyFill="1" applyBorder="1"/>
    <xf numFmtId="176" fontId="0" fillId="3" borderId="0" xfId="0" applyNumberFormat="1" applyFill="1"/>
    <xf numFmtId="58" fontId="0" fillId="3" borderId="0" xfId="0" applyNumberFormat="1" applyFill="1"/>
    <xf numFmtId="177" fontId="0" fillId="3" borderId="0" xfId="0" applyNumberFormat="1" applyFill="1"/>
    <xf numFmtId="178" fontId="0" fillId="3" borderId="0" xfId="0" applyNumberFormat="1" applyFont="1" applyFill="1"/>
    <xf numFmtId="0" fontId="0" fillId="0" borderId="0" xfId="0" applyAlignment="1">
      <alignment horizontal="center"/>
    </xf>
    <xf numFmtId="0" fontId="0" fillId="4" borderId="1" xfId="0" applyFill="1" applyBorder="1"/>
    <xf numFmtId="0" fontId="0" fillId="3" borderId="5" xfId="0" applyFill="1" applyBorder="1"/>
    <xf numFmtId="0" fontId="0" fillId="0" borderId="6" xfId="0" applyBorder="1"/>
    <xf numFmtId="0" fontId="0" fillId="0" borderId="7" xfId="0" applyBorder="1"/>
    <xf numFmtId="0" fontId="0" fillId="0" borderId="8" xfId="0" applyBorder="1"/>
    <xf numFmtId="0" fontId="0" fillId="3" borderId="0" xfId="0" applyFill="1"/>
    <xf numFmtId="0" fontId="4" fillId="0" borderId="0" xfId="0" applyFont="1"/>
    <xf numFmtId="0" fontId="0" fillId="0" borderId="0" xfId="0" applyAlignment="1"/>
    <xf numFmtId="0" fontId="0" fillId="5" borderId="6" xfId="0" applyFill="1" applyBorder="1"/>
    <xf numFmtId="0" fontId="0" fillId="5" borderId="7" xfId="0" applyFill="1" applyBorder="1"/>
    <xf numFmtId="0" fontId="0" fillId="5" borderId="8" xfId="0" applyFill="1" applyBorder="1"/>
    <xf numFmtId="0" fontId="0" fillId="0" borderId="0" xfId="0" applyAlignment="1">
      <alignment horizontal="left"/>
    </xf>
    <xf numFmtId="0" fontId="0" fillId="0" borderId="9" xfId="0" applyBorder="1" applyAlignment="1">
      <alignment horizontal="left"/>
    </xf>
    <xf numFmtId="0" fontId="0" fillId="0" borderId="9" xfId="0" applyBorder="1"/>
    <xf numFmtId="0" fontId="0" fillId="2" borderId="0" xfId="0" applyFill="1" applyAlignment="1">
      <alignment horizontal="right"/>
    </xf>
    <xf numFmtId="180" fontId="0" fillId="0" borderId="0" xfId="0" applyNumberFormat="1" applyBorder="1" applyAlignment="1"/>
    <xf numFmtId="0" fontId="0" fillId="6" borderId="0" xfId="0" applyFill="1" applyAlignment="1"/>
    <xf numFmtId="0" fontId="0" fillId="6" borderId="0" xfId="0" applyFill="1" applyAlignment="1">
      <alignment horizontal="left"/>
    </xf>
    <xf numFmtId="0" fontId="0" fillId="6" borderId="0" xfId="0" applyFill="1"/>
    <xf numFmtId="0" fontId="0" fillId="6" borderId="0" xfId="0" applyFill="1" applyAlignment="1">
      <alignment horizontal="right"/>
    </xf>
    <xf numFmtId="0" fontId="5" fillId="6" borderId="0" xfId="0" applyFont="1" applyFill="1" applyAlignment="1"/>
    <xf numFmtId="0" fontId="5" fillId="6" borderId="0" xfId="0" applyFont="1" applyFill="1"/>
    <xf numFmtId="0" fontId="0" fillId="6" borderId="0" xfId="0" applyFill="1" applyBorder="1"/>
    <xf numFmtId="178" fontId="0" fillId="6" borderId="0" xfId="0" applyNumberFormat="1" applyFill="1" applyBorder="1" applyAlignment="1"/>
    <xf numFmtId="178" fontId="6" fillId="3" borderId="1" xfId="0" applyNumberFormat="1" applyFont="1" applyFill="1" applyBorder="1"/>
    <xf numFmtId="0" fontId="8" fillId="6" borderId="0" xfId="0" applyFont="1" applyFill="1" applyAlignment="1">
      <alignment vertical="center"/>
    </xf>
    <xf numFmtId="0" fontId="8" fillId="6" borderId="0" xfId="0" applyFont="1" applyFill="1" applyAlignment="1">
      <alignment horizontal="left" vertical="center"/>
    </xf>
    <xf numFmtId="178" fontId="8" fillId="6" borderId="0" xfId="0" applyNumberFormat="1" applyFont="1" applyFill="1" applyAlignment="1">
      <alignment vertical="center"/>
    </xf>
    <xf numFmtId="0" fontId="9" fillId="6" borderId="0" xfId="0" applyFont="1" applyFill="1" applyAlignment="1">
      <alignment vertical="center"/>
    </xf>
    <xf numFmtId="0" fontId="10" fillId="6" borderId="0" xfId="0" applyFont="1" applyFill="1"/>
    <xf numFmtId="178" fontId="10" fillId="6" borderId="0" xfId="0" applyNumberFormat="1" applyFont="1" applyFill="1"/>
    <xf numFmtId="0" fontId="11" fillId="6" borderId="0" xfId="0" applyFont="1" applyFill="1" applyAlignment="1">
      <alignment vertical="top"/>
    </xf>
    <xf numFmtId="0" fontId="6" fillId="0" borderId="0" xfId="0" applyFont="1" applyAlignment="1"/>
    <xf numFmtId="0" fontId="3" fillId="4" borderId="2" xfId="0" applyFont="1" applyFill="1" applyBorder="1" applyAlignment="1">
      <alignment horizontal="right"/>
    </xf>
    <xf numFmtId="0" fontId="0" fillId="4" borderId="3" xfId="0" applyFill="1" applyBorder="1" applyAlignment="1">
      <alignment horizontal="right"/>
    </xf>
    <xf numFmtId="0" fontId="0" fillId="4" borderId="4" xfId="0" applyFill="1" applyBorder="1" applyAlignment="1">
      <alignment horizontal="right"/>
    </xf>
    <xf numFmtId="178" fontId="0" fillId="6" borderId="0" xfId="0" applyNumberFormat="1" applyFill="1" applyAlignment="1"/>
    <xf numFmtId="0" fontId="0" fillId="0" borderId="0" xfId="0" applyAlignment="1"/>
    <xf numFmtId="178" fontId="0" fillId="3" borderId="5" xfId="0" applyNumberFormat="1" applyFill="1" applyBorder="1" applyAlignment="1"/>
    <xf numFmtId="0" fontId="0" fillId="0" borderId="10" xfId="0" applyBorder="1" applyAlignment="1"/>
    <xf numFmtId="14" fontId="12" fillId="0" borderId="0" xfId="0" applyNumberFormat="1" applyFont="1" applyFill="1" applyBorder="1" applyAlignment="1">
      <alignment horizontal="right"/>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257175</xdr:colOff>
          <xdr:row>1</xdr:row>
          <xdr:rowOff>0</xdr:rowOff>
        </xdr:from>
        <xdr:to>
          <xdr:col>2</xdr:col>
          <xdr:colOff>66675</xdr:colOff>
          <xdr:row>1</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【取締役】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1</xdr:row>
          <xdr:rowOff>0</xdr:rowOff>
        </xdr:from>
        <xdr:to>
          <xdr:col>3</xdr:col>
          <xdr:colOff>1162050</xdr:colOff>
          <xdr:row>1</xdr:row>
          <xdr:rowOff>247650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【監査役】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361950</xdr:colOff>
          <xdr:row>5</xdr:row>
          <xdr:rowOff>0</xdr:rowOff>
        </xdr:from>
        <xdr:to>
          <xdr:col>2</xdr:col>
          <xdr:colOff>1000125</xdr:colOff>
          <xdr:row>6</xdr:row>
          <xdr:rowOff>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【設立時の役員（設立日）】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200025</xdr:colOff>
          <xdr:row>5</xdr:row>
          <xdr:rowOff>9525</xdr:rowOff>
        </xdr:from>
        <xdr:to>
          <xdr:col>4</xdr:col>
          <xdr:colOff>733425</xdr:colOff>
          <xdr:row>6</xdr:row>
          <xdr:rowOff>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【設立後の役員（選任日）】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15</xdr:row>
          <xdr:rowOff>190500</xdr:rowOff>
        </xdr:from>
        <xdr:to>
          <xdr:col>4</xdr:col>
          <xdr:colOff>781050</xdr:colOff>
          <xdr:row>16</xdr:row>
          <xdr:rowOff>200025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【定時株主総会（予定）の満了時】</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16</xdr:row>
          <xdr:rowOff>171450</xdr:rowOff>
        </xdr:from>
        <xdr:to>
          <xdr:col>4</xdr:col>
          <xdr:colOff>209550</xdr:colOff>
          <xdr:row>17</xdr:row>
          <xdr:rowOff>95250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【の２４時（確定日）】</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17"/>
  <sheetViews>
    <sheetView tabSelected="1" view="pageBreakPreview" zoomScaleNormal="100" zoomScaleSheetLayoutView="100" workbookViewId="0">
      <selection activeCell="K5" sqref="K5"/>
    </sheetView>
  </sheetViews>
  <sheetFormatPr defaultRowHeight="18.75"/>
  <cols>
    <col min="1" max="1" width="8.875" customWidth="1"/>
    <col min="2" max="2" width="15.125" bestFit="1" customWidth="1"/>
    <col min="3" max="3" width="22" bestFit="1" customWidth="1"/>
    <col min="4" max="4" width="16.5" bestFit="1" customWidth="1"/>
    <col min="5" max="5" width="13.375" customWidth="1"/>
    <col min="6" max="6" width="17.25" bestFit="1" customWidth="1"/>
    <col min="7" max="7" width="4.5" bestFit="1" customWidth="1"/>
    <col min="8" max="8" width="9.875" customWidth="1"/>
    <col min="9" max="9" width="8" customWidth="1"/>
    <col min="10" max="10" width="15.5" customWidth="1"/>
    <col min="11" max="11" width="17.625" bestFit="1" customWidth="1"/>
    <col min="17" max="17" width="14.75" customWidth="1"/>
  </cols>
  <sheetData>
    <row r="1" spans="1:10" ht="36" thickBot="1">
      <c r="A1" s="8" t="s">
        <v>0</v>
      </c>
      <c r="C1" s="23" t="s">
        <v>113</v>
      </c>
      <c r="D1" s="31">
        <v>47119</v>
      </c>
      <c r="E1" s="27" t="s">
        <v>103</v>
      </c>
      <c r="F1" s="56">
        <f>D1</f>
        <v>47119</v>
      </c>
      <c r="G1" s="49" t="s">
        <v>112</v>
      </c>
      <c r="H1" s="50"/>
      <c r="I1" s="50"/>
      <c r="J1" s="51"/>
    </row>
    <row r="2" spans="1:10" s="34" customFormat="1" ht="24">
      <c r="A2" s="36" t="s">
        <v>101</v>
      </c>
      <c r="B2" s="32"/>
      <c r="C2" s="33"/>
      <c r="I2" s="52"/>
      <c r="J2" s="52"/>
    </row>
    <row r="3" spans="1:10" s="41" customFormat="1" ht="20.25" thickBot="1">
      <c r="B3" s="41" t="s">
        <v>111</v>
      </c>
      <c r="C3" s="42"/>
      <c r="D3" s="44"/>
      <c r="I3" s="43"/>
      <c r="J3" s="43"/>
    </row>
    <row r="4" spans="1:10" ht="19.5" thickBot="1">
      <c r="A4" t="s">
        <v>99</v>
      </c>
      <c r="B4" t="s">
        <v>1</v>
      </c>
      <c r="C4" s="16">
        <v>10</v>
      </c>
      <c r="D4" s="55" t="s">
        <v>98</v>
      </c>
      <c r="E4" s="53"/>
      <c r="F4" s="53"/>
      <c r="G4" s="53"/>
      <c r="H4" s="53"/>
      <c r="I4" s="53"/>
      <c r="J4" s="53"/>
    </row>
    <row r="5" spans="1:10" ht="19.5" thickBot="1">
      <c r="A5" t="s">
        <v>100</v>
      </c>
      <c r="C5" s="16">
        <v>3</v>
      </c>
      <c r="D5" t="s">
        <v>3</v>
      </c>
      <c r="E5" s="23"/>
      <c r="F5" s="23"/>
      <c r="G5" s="23"/>
      <c r="H5" s="48" t="s">
        <v>110</v>
      </c>
      <c r="I5" s="23"/>
      <c r="J5" s="23"/>
    </row>
    <row r="6" spans="1:10" s="34" customFormat="1" ht="24.75" thickBot="1">
      <c r="A6" s="36" t="s">
        <v>102</v>
      </c>
      <c r="C6" s="38"/>
      <c r="E6" s="32"/>
      <c r="F6" s="47" t="s">
        <v>108</v>
      </c>
      <c r="G6" s="32"/>
      <c r="H6" s="32"/>
      <c r="I6" s="32"/>
      <c r="J6" s="32"/>
    </row>
    <row r="7" spans="1:10" ht="19.5" thickBot="1">
      <c r="B7" s="1"/>
      <c r="C7" s="16">
        <v>2019</v>
      </c>
      <c r="D7" t="s">
        <v>6</v>
      </c>
      <c r="E7" s="16">
        <v>12</v>
      </c>
      <c r="F7" t="s">
        <v>7</v>
      </c>
      <c r="G7" s="16">
        <v>1</v>
      </c>
      <c r="H7" s="9" t="s">
        <v>8</v>
      </c>
      <c r="I7" t="str">
        <f>TEXT(C8,"(aaa)")</f>
        <v>(日)</v>
      </c>
    </row>
    <row r="8" spans="1:10" ht="19.5" thickBot="1">
      <c r="B8" s="22"/>
      <c r="C8" s="10">
        <f>(C7&amp;"/"&amp;E7&amp;"/"&amp;G7)*1</f>
        <v>43800</v>
      </c>
      <c r="D8" s="11">
        <f>C8</f>
        <v>43800</v>
      </c>
      <c r="E8" t="s">
        <v>4</v>
      </c>
    </row>
    <row r="9" spans="1:10" s="34" customFormat="1" ht="24.75" thickBot="1">
      <c r="A9" s="37" t="s">
        <v>104</v>
      </c>
      <c r="C9" s="40">
        <f>裏の計算式!D8</f>
        <v>47299</v>
      </c>
      <c r="D9" s="13">
        <f>C9</f>
        <v>47299</v>
      </c>
      <c r="E9" s="34" t="s">
        <v>19</v>
      </c>
      <c r="I9" t="str">
        <f>TEXT(C9,"(aaa)")</f>
        <v>(土)</v>
      </c>
    </row>
    <row r="10" spans="1:10">
      <c r="A10" s="1" t="s">
        <v>9</v>
      </c>
      <c r="B10" t="s">
        <v>10</v>
      </c>
      <c r="C10" s="12">
        <f>C8+1</f>
        <v>43801</v>
      </c>
      <c r="D10" s="13">
        <f>C10</f>
        <v>43801</v>
      </c>
      <c r="E10" t="s">
        <v>11</v>
      </c>
    </row>
    <row r="11" spans="1:10">
      <c r="A11" s="1" t="s">
        <v>12</v>
      </c>
      <c r="B11" t="s">
        <v>13</v>
      </c>
      <c r="C11" s="14">
        <f>DATE(YEAR(C10)+C4, MONTH(C10), DAY(C10))</f>
        <v>47454</v>
      </c>
      <c r="D11" s="13">
        <f>C11</f>
        <v>47454</v>
      </c>
      <c r="E11" t="s">
        <v>14</v>
      </c>
    </row>
    <row r="12" spans="1:10" s="4" customFormat="1">
      <c r="A12" s="30" t="s">
        <v>15</v>
      </c>
      <c r="B12" s="4" t="s">
        <v>16</v>
      </c>
      <c r="C12" s="14">
        <f>裏の計算式!D7</f>
        <v>47208</v>
      </c>
      <c r="D12" s="13">
        <f>C12</f>
        <v>47208</v>
      </c>
      <c r="E12" s="4" t="s">
        <v>17</v>
      </c>
    </row>
    <row r="13" spans="1:10">
      <c r="B13" s="1" t="s">
        <v>105</v>
      </c>
      <c r="C13" t="str">
        <f>裏の計算式!E11</f>
        <v>9年6ヶ月</v>
      </c>
      <c r="D13" t="s">
        <v>20</v>
      </c>
      <c r="E13" s="18" t="s">
        <v>21</v>
      </c>
      <c r="F13" s="19"/>
      <c r="G13" s="19"/>
      <c r="H13" s="20"/>
      <c r="I13" s="54">
        <f>DATE(YEAR(C9)-C4, MONTH(C9), DAY(C9))</f>
        <v>43646</v>
      </c>
      <c r="J13" s="54"/>
    </row>
    <row r="14" spans="1:10" s="34" customFormat="1">
      <c r="B14" s="35"/>
      <c r="E14" s="38"/>
      <c r="F14" s="38"/>
      <c r="G14" s="38"/>
      <c r="H14" s="38"/>
      <c r="I14" s="39"/>
      <c r="J14" s="39"/>
    </row>
    <row r="15" spans="1:10">
      <c r="A15" s="53" t="s">
        <v>22</v>
      </c>
      <c r="B15" s="53"/>
      <c r="C15" s="53"/>
      <c r="D15" s="17">
        <f>C9-D1</f>
        <v>180</v>
      </c>
      <c r="E15" t="s">
        <v>8</v>
      </c>
      <c r="F15" s="28" t="s">
        <v>109</v>
      </c>
      <c r="G15" s="24">
        <f>INT(D15/365)</f>
        <v>0</v>
      </c>
      <c r="H15" s="25" t="s">
        <v>97</v>
      </c>
      <c r="I15" s="25">
        <f>INT((D15-(G15*365))/30)</f>
        <v>6</v>
      </c>
      <c r="J15" s="26" t="s">
        <v>95</v>
      </c>
    </row>
    <row r="16" spans="1:10">
      <c r="F16" s="29" t="s">
        <v>96</v>
      </c>
    </row>
    <row r="17" spans="1:6" s="45" customFormat="1" ht="25.5">
      <c r="A17" s="45" t="s">
        <v>106</v>
      </c>
      <c r="C17" s="46">
        <f>C9</f>
        <v>47299</v>
      </c>
      <c r="F17" s="45" t="s">
        <v>107</v>
      </c>
    </row>
  </sheetData>
  <mergeCells count="5">
    <mergeCell ref="G1:J1"/>
    <mergeCell ref="I2:J2"/>
    <mergeCell ref="A15:C15"/>
    <mergeCell ref="I13:J13"/>
    <mergeCell ref="D4:J4"/>
  </mergeCells>
  <phoneticPr fontId="1"/>
  <pageMargins left="0.70866141732283472" right="0.70866141732283472" top="0.74803149606299213" bottom="0.74803149606299213" header="0.31496062992125984" footer="0.31496062992125984"/>
  <pageSetup paperSize="9" scale="92" orientation="landscape"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defaultSize="0" autoFill="0" autoLine="0" autoPict="0" altText="">
                <anchor moveWithCells="1">
                  <from>
                    <xdr:col>1</xdr:col>
                    <xdr:colOff>257175</xdr:colOff>
                    <xdr:row>1</xdr:row>
                    <xdr:rowOff>0</xdr:rowOff>
                  </from>
                  <to>
                    <xdr:col>2</xdr:col>
                    <xdr:colOff>66675</xdr:colOff>
                    <xdr:row>1</xdr:row>
                    <xdr:rowOff>247650</xdr:rowOff>
                  </to>
                </anchor>
              </controlPr>
            </control>
          </mc:Choice>
        </mc:AlternateContent>
        <mc:AlternateContent xmlns:mc="http://schemas.openxmlformats.org/markup-compatibility/2006">
          <mc:Choice Requires="x14">
            <control shapeId="1028" r:id="rId5" name="Check Box 4">
              <controlPr defaultSize="0" autoFill="0" autoLine="0" autoPict="0" altText="">
                <anchor moveWithCells="1">
                  <from>
                    <xdr:col>3</xdr:col>
                    <xdr:colOff>200025</xdr:colOff>
                    <xdr:row>1</xdr:row>
                    <xdr:rowOff>0</xdr:rowOff>
                  </from>
                  <to>
                    <xdr:col>3</xdr:col>
                    <xdr:colOff>1162050</xdr:colOff>
                    <xdr:row>1</xdr:row>
                    <xdr:rowOff>247650</xdr:rowOff>
                  </to>
                </anchor>
              </controlPr>
            </control>
          </mc:Choice>
        </mc:AlternateContent>
        <mc:AlternateContent xmlns:mc="http://schemas.openxmlformats.org/markup-compatibility/2006">
          <mc:Choice Requires="x14">
            <control shapeId="1030" r:id="rId6" name="Check Box 6">
              <controlPr defaultSize="0" autoFill="0" autoLine="0" autoPict="0" altText="">
                <anchor moveWithCells="1">
                  <from>
                    <xdr:col>1</xdr:col>
                    <xdr:colOff>361950</xdr:colOff>
                    <xdr:row>5</xdr:row>
                    <xdr:rowOff>0</xdr:rowOff>
                  </from>
                  <to>
                    <xdr:col>2</xdr:col>
                    <xdr:colOff>1000125</xdr:colOff>
                    <xdr:row>6</xdr:row>
                    <xdr:rowOff>0</xdr:rowOff>
                  </to>
                </anchor>
              </controlPr>
            </control>
          </mc:Choice>
        </mc:AlternateContent>
        <mc:AlternateContent xmlns:mc="http://schemas.openxmlformats.org/markup-compatibility/2006">
          <mc:Choice Requires="x14">
            <control shapeId="1031" r:id="rId7" name="Check Box 7">
              <controlPr defaultSize="0" autoFill="0" autoLine="0" autoPict="0" altText="">
                <anchor moveWithCells="1">
                  <from>
                    <xdr:col>3</xdr:col>
                    <xdr:colOff>200025</xdr:colOff>
                    <xdr:row>5</xdr:row>
                    <xdr:rowOff>9525</xdr:rowOff>
                  </from>
                  <to>
                    <xdr:col>4</xdr:col>
                    <xdr:colOff>733425</xdr:colOff>
                    <xdr:row>6</xdr:row>
                    <xdr:rowOff>0</xdr:rowOff>
                  </to>
                </anchor>
              </controlPr>
            </control>
          </mc:Choice>
        </mc:AlternateContent>
        <mc:AlternateContent xmlns:mc="http://schemas.openxmlformats.org/markup-compatibility/2006">
          <mc:Choice Requires="x14">
            <control shapeId="1032" r:id="rId8" name="Check Box 8">
              <controlPr defaultSize="0" autoFill="0" autoLine="0" autoPict="0" altText="">
                <anchor moveWithCells="1">
                  <from>
                    <xdr:col>3</xdr:col>
                    <xdr:colOff>66675</xdr:colOff>
                    <xdr:row>15</xdr:row>
                    <xdr:rowOff>190500</xdr:rowOff>
                  </from>
                  <to>
                    <xdr:col>4</xdr:col>
                    <xdr:colOff>781050</xdr:colOff>
                    <xdr:row>16</xdr:row>
                    <xdr:rowOff>200025</xdr:rowOff>
                  </to>
                </anchor>
              </controlPr>
            </control>
          </mc:Choice>
        </mc:AlternateContent>
        <mc:AlternateContent xmlns:mc="http://schemas.openxmlformats.org/markup-compatibility/2006">
          <mc:Choice Requires="x14">
            <control shapeId="1033" r:id="rId9" name="Check Box 9">
              <controlPr defaultSize="0" autoFill="0" autoLine="0" autoPict="0" altText="">
                <anchor moveWithCells="1">
                  <from>
                    <xdr:col>3</xdr:col>
                    <xdr:colOff>76200</xdr:colOff>
                    <xdr:row>16</xdr:row>
                    <xdr:rowOff>171450</xdr:rowOff>
                  </from>
                  <to>
                    <xdr:col>4</xdr:col>
                    <xdr:colOff>209550</xdr:colOff>
                    <xdr:row>17</xdr:row>
                    <xdr:rowOff>95250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F7B6B-90D2-4835-BF4A-C507F379E850}">
  <sheetPr codeName="Sheet2"/>
  <dimension ref="A1:B33"/>
  <sheetViews>
    <sheetView workbookViewId="0"/>
  </sheetViews>
  <sheetFormatPr defaultRowHeight="18.75"/>
  <sheetData>
    <row r="1" spans="1:2">
      <c r="A1" s="15" t="s">
        <v>5</v>
      </c>
      <c r="B1" s="15" t="s">
        <v>23</v>
      </c>
    </row>
    <row r="2" spans="1:2">
      <c r="A2" t="s">
        <v>24</v>
      </c>
      <c r="B2" t="s">
        <v>25</v>
      </c>
    </row>
    <row r="3" spans="1:2">
      <c r="A3" t="s">
        <v>26</v>
      </c>
      <c r="B3" t="s">
        <v>27</v>
      </c>
    </row>
    <row r="4" spans="1:2">
      <c r="A4" t="s">
        <v>28</v>
      </c>
      <c r="B4" t="s">
        <v>29</v>
      </c>
    </row>
    <row r="5" spans="1:2" s="21" customFormat="1">
      <c r="A5" s="21" t="s">
        <v>30</v>
      </c>
      <c r="B5" s="21" t="s">
        <v>31</v>
      </c>
    </row>
    <row r="6" spans="1:2">
      <c r="A6" t="s">
        <v>32</v>
      </c>
      <c r="B6" t="s">
        <v>33</v>
      </c>
    </row>
    <row r="7" spans="1:2">
      <c r="A7" t="s">
        <v>34</v>
      </c>
      <c r="B7" t="s">
        <v>35</v>
      </c>
    </row>
    <row r="8" spans="1:2">
      <c r="A8" t="s">
        <v>36</v>
      </c>
      <c r="B8" t="s">
        <v>37</v>
      </c>
    </row>
    <row r="9" spans="1:2">
      <c r="A9" t="s">
        <v>38</v>
      </c>
      <c r="B9" t="s">
        <v>39</v>
      </c>
    </row>
    <row r="10" spans="1:2">
      <c r="A10" t="s">
        <v>40</v>
      </c>
      <c r="B10" t="s">
        <v>41</v>
      </c>
    </row>
    <row r="11" spans="1:2">
      <c r="A11" t="s">
        <v>42</v>
      </c>
      <c r="B11" t="s">
        <v>43</v>
      </c>
    </row>
    <row r="12" spans="1:2">
      <c r="A12" t="s">
        <v>44</v>
      </c>
      <c r="B12" t="s">
        <v>45</v>
      </c>
    </row>
    <row r="13" spans="1:2">
      <c r="A13" t="s">
        <v>46</v>
      </c>
      <c r="B13" t="s">
        <v>47</v>
      </c>
    </row>
    <row r="14" spans="1:2">
      <c r="A14" t="s">
        <v>48</v>
      </c>
      <c r="B14" t="s">
        <v>49</v>
      </c>
    </row>
    <row r="15" spans="1:2" s="21" customFormat="1">
      <c r="A15" s="21" t="s">
        <v>50</v>
      </c>
      <c r="B15" s="21" t="s">
        <v>51</v>
      </c>
    </row>
    <row r="16" spans="1:2">
      <c r="A16" t="s">
        <v>52</v>
      </c>
      <c r="B16" t="s">
        <v>53</v>
      </c>
    </row>
    <row r="17" spans="1:2">
      <c r="A17" t="s">
        <v>54</v>
      </c>
      <c r="B17" t="s">
        <v>55</v>
      </c>
    </row>
    <row r="18" spans="1:2">
      <c r="A18" t="s">
        <v>56</v>
      </c>
      <c r="B18" t="s">
        <v>57</v>
      </c>
    </row>
    <row r="19" spans="1:2">
      <c r="A19" t="s">
        <v>58</v>
      </c>
      <c r="B19" t="s">
        <v>59</v>
      </c>
    </row>
    <row r="20" spans="1:2">
      <c r="A20" t="s">
        <v>60</v>
      </c>
      <c r="B20" t="s">
        <v>61</v>
      </c>
    </row>
    <row r="21" spans="1:2">
      <c r="A21" t="s">
        <v>62</v>
      </c>
      <c r="B21" t="s">
        <v>63</v>
      </c>
    </row>
    <row r="22" spans="1:2">
      <c r="A22" t="s">
        <v>64</v>
      </c>
      <c r="B22" t="s">
        <v>65</v>
      </c>
    </row>
    <row r="23" spans="1:2">
      <c r="A23" t="s">
        <v>66</v>
      </c>
      <c r="B23" t="s">
        <v>67</v>
      </c>
    </row>
    <row r="24" spans="1:2">
      <c r="A24" t="s">
        <v>68</v>
      </c>
      <c r="B24" t="s">
        <v>69</v>
      </c>
    </row>
    <row r="25" spans="1:2" s="21" customFormat="1">
      <c r="A25" s="21" t="s">
        <v>70</v>
      </c>
      <c r="B25" s="21" t="s">
        <v>71</v>
      </c>
    </row>
    <row r="26" spans="1:2">
      <c r="A26" t="s">
        <v>72</v>
      </c>
      <c r="B26" t="s">
        <v>73</v>
      </c>
    </row>
    <row r="27" spans="1:2">
      <c r="A27" t="s">
        <v>74</v>
      </c>
      <c r="B27" t="s">
        <v>75</v>
      </c>
    </row>
    <row r="28" spans="1:2">
      <c r="A28" t="s">
        <v>76</v>
      </c>
      <c r="B28" t="s">
        <v>77</v>
      </c>
    </row>
    <row r="29" spans="1:2">
      <c r="A29" t="s">
        <v>78</v>
      </c>
      <c r="B29" t="s">
        <v>79</v>
      </c>
    </row>
    <row r="30" spans="1:2">
      <c r="A30" t="s">
        <v>80</v>
      </c>
      <c r="B30" t="s">
        <v>81</v>
      </c>
    </row>
    <row r="31" spans="1:2">
      <c r="A31" t="s">
        <v>82</v>
      </c>
      <c r="B31" t="s">
        <v>83</v>
      </c>
    </row>
    <row r="32" spans="1:2">
      <c r="A32" t="s">
        <v>84</v>
      </c>
      <c r="B32" t="s">
        <v>85</v>
      </c>
    </row>
    <row r="33" spans="1:2">
      <c r="A33" t="s">
        <v>86</v>
      </c>
      <c r="B33" t="s">
        <v>87</v>
      </c>
    </row>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403381-E626-4D1D-839D-F87F40A65D43}">
  <sheetPr codeName="Sheet3"/>
  <dimension ref="A2:F12"/>
  <sheetViews>
    <sheetView workbookViewId="0">
      <selection activeCell="U4" sqref="U4"/>
    </sheetView>
  </sheetViews>
  <sheetFormatPr defaultRowHeight="18.75"/>
  <cols>
    <col min="2" max="2" width="3.5" bestFit="1" customWidth="1"/>
    <col min="3" max="3" width="11" bestFit="1" customWidth="1"/>
    <col min="4" max="4" width="17.625" bestFit="1" customWidth="1"/>
    <col min="5" max="5" width="16.5" bestFit="1" customWidth="1"/>
  </cols>
  <sheetData>
    <row r="2" spans="1:6">
      <c r="A2" t="s">
        <v>2</v>
      </c>
      <c r="B2">
        <f>【算出書】!C5</f>
        <v>3</v>
      </c>
      <c r="C2" t="s">
        <v>88</v>
      </c>
      <c r="D2">
        <f>YEAR(【算出書】!C11)</f>
        <v>2029</v>
      </c>
      <c r="E2">
        <f>B2</f>
        <v>3</v>
      </c>
      <c r="F2">
        <v>1</v>
      </c>
    </row>
    <row r="3" spans="1:6">
      <c r="D3" s="2">
        <f>(裏の計算式!D2&amp;"/"&amp;裏の計算式!E2&amp;"/"&amp;裏の計算式!F2)*1</f>
        <v>47178</v>
      </c>
    </row>
    <row r="4" spans="1:6">
      <c r="D4" s="2"/>
      <c r="E4" t="s">
        <v>89</v>
      </c>
    </row>
    <row r="5" spans="1:6">
      <c r="C5" t="s">
        <v>90</v>
      </c>
      <c r="D5" s="5">
        <f>EOMONTH( 裏の計算式!D3, 0 )</f>
        <v>47208</v>
      </c>
      <c r="E5" s="3">
        <f>【算出書】!C11-裏の計算式!D5</f>
        <v>246</v>
      </c>
      <c r="F5" t="s">
        <v>91</v>
      </c>
    </row>
    <row r="6" spans="1:6">
      <c r="C6" t="s">
        <v>92</v>
      </c>
      <c r="D6" s="5">
        <f>DATE(YEAR(D5)-1, MONTH(D5), DAY(D5))</f>
        <v>46843</v>
      </c>
      <c r="E6" s="3">
        <f>【算出書】!C11-裏の計算式!D6</f>
        <v>611</v>
      </c>
    </row>
    <row r="7" spans="1:6">
      <c r="C7" t="s">
        <v>93</v>
      </c>
      <c r="D7" s="6">
        <f>IF(裏の計算式!E5&gt;0,裏の計算式!D5,裏の計算式!D6)</f>
        <v>47208</v>
      </c>
    </row>
    <row r="8" spans="1:6">
      <c r="C8" t="s">
        <v>18</v>
      </c>
      <c r="D8" s="5">
        <f>EOMONTH(D7,3)</f>
        <v>47299</v>
      </c>
    </row>
    <row r="9" spans="1:6">
      <c r="D9" s="4"/>
    </row>
    <row r="10" spans="1:6">
      <c r="C10" t="s">
        <v>94</v>
      </c>
      <c r="D10" s="4"/>
      <c r="E10" s="7">
        <f>【算出書】!D9-【算出書】!C8</f>
        <v>3499</v>
      </c>
      <c r="F10" t="s">
        <v>8</v>
      </c>
    </row>
    <row r="11" spans="1:6">
      <c r="D11" s="4"/>
      <c r="E11" t="str">
        <f>DATEDIF(【算出書】!C10,D8,"Y")&amp;"年"&amp;DATEDIF(【算出書】!C10,D8,"YM")&amp;"ヶ月"</f>
        <v>9年6ヶ月</v>
      </c>
    </row>
    <row r="12" spans="1:6">
      <c r="D12" s="4"/>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57C5924D4899324999D4849979ADEC22" ma:contentTypeVersion="2" ma:contentTypeDescription="新しいドキュメントを作成します。" ma:contentTypeScope="" ma:versionID="0fcae99405027e05c01751750fec74e3">
  <xsd:schema xmlns:xsd="http://www.w3.org/2001/XMLSchema" xmlns:xs="http://www.w3.org/2001/XMLSchema" xmlns:p="http://schemas.microsoft.com/office/2006/metadata/properties" xmlns:ns2="b42f35a4-4066-4e56-9bbc-13645c0b7b31" targetNamespace="http://schemas.microsoft.com/office/2006/metadata/properties" ma:root="true" ma:fieldsID="cb47ca2d89327c1d87f7cce3b5a6f488" ns2:_="">
    <xsd:import namespace="b42f35a4-4066-4e56-9bbc-13645c0b7b31"/>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42f35a4-4066-4e56-9bbc-13645c0b7b3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1E4057-10CB-46FB-81E6-42BF6AD334BC}">
  <ds:schemaRef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b42f35a4-4066-4e56-9bbc-13645c0b7b31"/>
    <ds:schemaRef ds:uri="http://purl.org/dc/terms/"/>
    <ds:schemaRef ds:uri="http://www.w3.org/XML/1998/namespace"/>
    <ds:schemaRef ds:uri="http://purl.org/dc/dcmitype/"/>
  </ds:schemaRefs>
</ds:datastoreItem>
</file>

<file path=customXml/itemProps2.xml><?xml version="1.0" encoding="utf-8"?>
<ds:datastoreItem xmlns:ds="http://schemas.openxmlformats.org/officeDocument/2006/customXml" ds:itemID="{8EDCDDD2-DE36-497A-A7E4-F5F74D3E55C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42f35a4-4066-4e56-9bbc-13645c0b7b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D36BBDD-9C35-4D61-A5AC-22A36EAC2EA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【算出書】</vt:lpstr>
      <vt:lpstr>（西暦・和暦）</vt:lpstr>
      <vt:lpstr>裏の計算式</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美濃島政樹_MSO</cp:lastModifiedBy>
  <cp:revision/>
  <cp:lastPrinted>2021-08-02T10:15:28Z</cp:lastPrinted>
  <dcterms:created xsi:type="dcterms:W3CDTF">2015-06-05T18:19:34Z</dcterms:created>
  <dcterms:modified xsi:type="dcterms:W3CDTF">2021-09-16T03:27:34Z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0x01010057C5924D4899324999D4849979ADEC22</vt:lpwstr>
  </property>
</Properties>
</file>